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EST" sheetId="3" r:id="rId1"/>
  </sheets>
  <definedNames>
    <definedName name="_xlnm._FilterDatabase" localSheetId="0" hidden="1">REP_EST!$A$8:$P$43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8BAE5787_F32F_4F9A_A6F2_4137DED87442_.wvu.FilterData" localSheetId="0" hidden="1">REP_EST!$C$8:$P$43</definedName>
  </definedNames>
  <calcPr calcId="145621"/>
  <customWorkbookViews>
    <customWorkbookView name="Filtro 2" guid="{8B1437B3-7E96-4A18-AE5B-786661B8BAE5}" maximized="1" windowWidth="0" windowHeight="0" activeSheetId="0"/>
    <customWorkbookView name="Filtro 1" guid="{8BAE5787-F32F-4F9A-A6F2-4137DED87442}" maximized="1" windowWidth="0" windowHeight="0" activeSheetId="0"/>
    <customWorkbookView name="Mauro" guid="{0C9CF7B2-3E28-4A72-9566-EE7B1AEB3744}" maximized="1" windowWidth="0" windowHeight="0" activeSheetId="0"/>
    <customWorkbookView name="Marta" guid="{A9B62B5A-961F-4EC9-8457-E81B29226BB2}" maximized="1" windowWidth="0" windowHeight="0" activeSheetId="0"/>
  </customWorkbookViews>
</workbook>
</file>

<file path=xl/calcChain.xml><?xml version="1.0" encoding="utf-8"?>
<calcChain xmlns="http://schemas.openxmlformats.org/spreadsheetml/2006/main">
  <c r="C6" i="3" l="1"/>
  <c r="G7" i="3"/>
  <c r="L7" i="3"/>
  <c r="H7" i="3"/>
  <c r="J7" i="3"/>
  <c r="F7" i="3"/>
  <c r="K7" i="3"/>
  <c r="E7" i="3"/>
  <c r="I7" i="3"/>
  <c r="B8" i="3"/>
  <c r="A8" i="3"/>
  <c r="K8" i="3"/>
  <c r="G8" i="3"/>
  <c r="F8" i="3"/>
  <c r="L8" i="3"/>
  <c r="H8" i="3"/>
  <c r="C8" i="3"/>
  <c r="D8" i="3"/>
  <c r="O8" i="3"/>
  <c r="J8" i="3"/>
  <c r="E8" i="3"/>
  <c r="N8" i="3"/>
  <c r="I8" i="3"/>
  <c r="M8" i="3"/>
  <c r="P7" i="3" l="1"/>
</calcChain>
</file>

<file path=xl/sharedStrings.xml><?xml version="1.0" encoding="utf-8"?>
<sst xmlns="http://schemas.openxmlformats.org/spreadsheetml/2006/main" count="267" uniqueCount="146">
  <si>
    <t xml:space="preserve"> </t>
  </si>
  <si>
    <t xml:space="preserve">5º REPASSE TESOURO ESTADUAL - PNAE TOCANTINS  -  ESCOLA EM PERÍODO PARCIAL </t>
  </si>
  <si>
    <t>SUBTOTAL:</t>
  </si>
  <si>
    <t>TOTAL GERAL=</t>
  </si>
  <si>
    <t xml:space="preserve">REGIONAL </t>
  </si>
  <si>
    <t>MUNICÍPIO</t>
  </si>
  <si>
    <t>CNPJ</t>
  </si>
  <si>
    <t>CRECHE</t>
  </si>
  <si>
    <t>PRÉ ESCOLA</t>
  </si>
  <si>
    <t>AEE</t>
  </si>
  <si>
    <t>FUNDAMENTAL PARCIAL</t>
  </si>
  <si>
    <r>
      <t xml:space="preserve">Ens. Fund. Indíg. /Quilomb 
</t>
    </r>
    <r>
      <rPr>
        <sz val="8"/>
        <rFont val="Arial"/>
        <family val="2"/>
      </rPr>
      <t>(parcial)</t>
    </r>
  </si>
  <si>
    <t xml:space="preserve">E. M. PARCIAL </t>
  </si>
  <si>
    <t>E. M. IND./QUIL  PARC</t>
  </si>
  <si>
    <t>EJA 1º E 2º SEGM</t>
  </si>
  <si>
    <t>BANCO</t>
  </si>
  <si>
    <t>AGENCIA</t>
  </si>
  <si>
    <t>CONTA CORRENTE</t>
  </si>
  <si>
    <t>VALOR TOTAL DO REPASSE (em R$)</t>
  </si>
  <si>
    <t>001</t>
  </si>
  <si>
    <t>104</t>
  </si>
  <si>
    <t>0862</t>
  </si>
  <si>
    <t>Palmas</t>
  </si>
  <si>
    <t>Aparecida do Rio Negro</t>
  </si>
  <si>
    <t>ASS. DE AP. DO COL. EST. MEIRA MATOS</t>
  </si>
  <si>
    <t>01186452000172</t>
  </si>
  <si>
    <t>1505</t>
  </si>
  <si>
    <t>327972</t>
  </si>
  <si>
    <t>Lagoa do Tocantins</t>
  </si>
  <si>
    <t>ASS. DE AP. DA ESC. EST. SALMON DO A.BRITO</t>
  </si>
  <si>
    <t>01440941000109</t>
  </si>
  <si>
    <t>465410</t>
  </si>
  <si>
    <t>Lajeado</t>
  </si>
  <si>
    <t>A.A. COM. E. E.N.SRA.DA PROVIDENCIA</t>
  </si>
  <si>
    <t>01138324000153</t>
  </si>
  <si>
    <t>69132</t>
  </si>
  <si>
    <t>Mateiros</t>
  </si>
  <si>
    <t>ASS. A. ESC. EST.ESTEFANIO TELES DAS CHAGAS</t>
  </si>
  <si>
    <t>01206219000104</t>
  </si>
  <si>
    <t>3962</t>
  </si>
  <si>
    <t>127795</t>
  </si>
  <si>
    <t>ASSOC. DE APOIO A ESC. EST. SILVERIO RIBEIRO MATOS</t>
  </si>
  <si>
    <t>13439520000147</t>
  </si>
  <si>
    <t>261882</t>
  </si>
  <si>
    <t>Novo Acordo</t>
  </si>
  <si>
    <t>ASS. A. AO COL. EST. D. PEDRO I/N.ACORDO</t>
  </si>
  <si>
    <t>01133690000110</t>
  </si>
  <si>
    <t>157856</t>
  </si>
  <si>
    <t>A.A. DA ESC. EST.PEDRO MACEDO / N.ACORDO</t>
  </si>
  <si>
    <t>01136004000164</t>
  </si>
  <si>
    <t>171166</t>
  </si>
  <si>
    <t>A. DE CONSELHO ESCOLAR DO CEM 305 NORTE</t>
  </si>
  <si>
    <t>04701394000166</t>
  </si>
  <si>
    <t>455261</t>
  </si>
  <si>
    <t>ASSOC. DE APOIO COL. EST. DE TAQUARALTO</t>
  </si>
  <si>
    <t>03233677000168</t>
  </si>
  <si>
    <t>455059</t>
  </si>
  <si>
    <t>ASSOC. COMUN.ESCOLAR DA ESC. EST. TIRADENTES</t>
  </si>
  <si>
    <t>00862122000197</t>
  </si>
  <si>
    <t>250562</t>
  </si>
  <si>
    <t>ASSOCIAÇÃO DE APOIO A ESC. ESTADUAL DA 403 SUL</t>
  </si>
  <si>
    <t>11332101000186</t>
  </si>
  <si>
    <t>467588</t>
  </si>
  <si>
    <t>A.C.ESC.M.FUT. C.E. CRIANCA ESPERANCA</t>
  </si>
  <si>
    <t>01920781000103</t>
  </si>
  <si>
    <t>455369</t>
  </si>
  <si>
    <t>A. COM. E-E. E. DOM ALANO MARIE DU NODAY</t>
  </si>
  <si>
    <t>01343125000187</t>
  </si>
  <si>
    <t>265810</t>
  </si>
  <si>
    <t>ACE COL. EST. DUQUE DE CAXIAS</t>
  </si>
  <si>
    <t>01588669000109</t>
  </si>
  <si>
    <t>254002</t>
  </si>
  <si>
    <t>ASSOC APOIO COL EST PROF DARCY CHAVES CARDEAL</t>
  </si>
  <si>
    <t>08056007000137</t>
  </si>
  <si>
    <t>197653</t>
  </si>
  <si>
    <t>1886</t>
  </si>
  <si>
    <t>A.A. COL GIRASSOL TEMPO INTEGRAL RAQUEL QUEIROZ</t>
  </si>
  <si>
    <t>13748657000183</t>
  </si>
  <si>
    <t>1867</t>
  </si>
  <si>
    <t>856312</t>
  </si>
  <si>
    <t>ASSOCIAÇÃO DE APOIO DA ESCOLA ESPECIAL INTEGRAÇÃO DE PALMAS</t>
  </si>
  <si>
    <t>07958777000102</t>
  </si>
  <si>
    <t>385328</t>
  </si>
  <si>
    <t>A.COM. ESC. E. E.BEIRA RIO/PORTO NACIONAL</t>
  </si>
  <si>
    <t>01797298000175</t>
  </si>
  <si>
    <t>209929</t>
  </si>
  <si>
    <t>ACE UN.ESC. FREDEDERICO J. PEDRERA NETO</t>
  </si>
  <si>
    <t>01862534000190</t>
  </si>
  <si>
    <t>1079972</t>
  </si>
  <si>
    <t>A.CONS.ESCOLAR E. EST.I GRAU LIBERDADE</t>
  </si>
  <si>
    <t>01936355000150</t>
  </si>
  <si>
    <t>257028</t>
  </si>
  <si>
    <t>ASSOC APOIO ESC EST MARIA DOS REIS ALVES BARROS</t>
  </si>
  <si>
    <t>08641263000191</t>
  </si>
  <si>
    <t>413666</t>
  </si>
  <si>
    <t>ASSOCIAÇÃO DE APOIO A ESCOLA ESTADUAL NOVA GERAÇÃO</t>
  </si>
  <si>
    <t>10524500000186</t>
  </si>
  <si>
    <t>2525</t>
  </si>
  <si>
    <t>14898</t>
  </si>
  <si>
    <t>A.COM. DA ESC. EST. NOVO HORIZONTE</t>
  </si>
  <si>
    <t>01221539000133</t>
  </si>
  <si>
    <t>351687</t>
  </si>
  <si>
    <t>A.A. DA COM. ESCOLAR - ESC. EST. SANTA FE</t>
  </si>
  <si>
    <t>01932049000145</t>
  </si>
  <si>
    <t>2781</t>
  </si>
  <si>
    <t>261904</t>
  </si>
  <si>
    <t>A.COMUN.ESCOLA-DA ESC. EST. SETOR SUL</t>
  </si>
  <si>
    <t>01926545000196</t>
  </si>
  <si>
    <t>258105</t>
  </si>
  <si>
    <t>A.COMUNIDADE ESCOLA/E. EST. VALE DO SOL</t>
  </si>
  <si>
    <t>01873442000105</t>
  </si>
  <si>
    <t>256404</t>
  </si>
  <si>
    <t>A.P.M.DA ESC. EST. DE I GRAU VILA UNIAO</t>
  </si>
  <si>
    <t>01926551000143</t>
  </si>
  <si>
    <t>255734</t>
  </si>
  <si>
    <t>AÇÃO SOCIAL JESUS DE NAZARÉ/ESC JOÃO PAULO II</t>
  </si>
  <si>
    <t>03005522000174</t>
  </si>
  <si>
    <t>423475</t>
  </si>
  <si>
    <t>A.A. DO INST.PRESB.EDUC.SOC.REV.ROBERT CA</t>
  </si>
  <si>
    <t>05470057000178</t>
  </si>
  <si>
    <t>45110X</t>
  </si>
  <si>
    <t>A.P.E M. DA ESC. EST. MADRE BELEM</t>
  </si>
  <si>
    <t>01034134000196</t>
  </si>
  <si>
    <t>519855</t>
  </si>
  <si>
    <t>Rio Sono</t>
  </si>
  <si>
    <t>A. DE PAIS E MESTRES DO COL. EST.RIO SONO</t>
  </si>
  <si>
    <t>01184376000166</t>
  </si>
  <si>
    <t>530042</t>
  </si>
  <si>
    <t>A.A.  ESCOLA EST. IMACULADA CONCEICAO</t>
  </si>
  <si>
    <t>01197175000101</t>
  </si>
  <si>
    <t>161497</t>
  </si>
  <si>
    <t>A.A. ESCOLA ESTADUAL NOVO HORIZONTE</t>
  </si>
  <si>
    <t>01197156000177</t>
  </si>
  <si>
    <t>162221</t>
  </si>
  <si>
    <t>Santa Tereza do Tocantins</t>
  </si>
  <si>
    <t>A.A. C.EST. MANOEL S.DOURADO</t>
  </si>
  <si>
    <t>01136013000155</t>
  </si>
  <si>
    <t>1117</t>
  </si>
  <si>
    <t>313033</t>
  </si>
  <si>
    <t>Sao Felix do Tocantins</t>
  </si>
  <si>
    <t>A. DE AP.ESC. EST. SAGRADO CORACAO DE JESUS</t>
  </si>
  <si>
    <t>01656550000126</t>
  </si>
  <si>
    <t>147605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</si>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</sst>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color rgb="FF000000"/>
      <name val="Arial"/>
    </font>
    <font>
      <b/>
      <sz val="12"/>
      <name val="Arial"/>
      <family val="2"/>
    </font>
    <font>
      <b/>
      <sz val="21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Calibri"/>
      <family val="2"/>
    </font>
    <font>
      <b/>
      <sz val="14"/>
      <name val="Arial"/>
      <family val="2"/>
    </font>
    <font>
      <b/>
      <sz val="9"/>
      <name val="Arial"/>
      <family val="2"/>
    </font>
    <font>
      <sz val="11"/>
      <color rgb="FF000000"/>
      <name val="Inconsolata"/>
    </font>
    <font>
      <b/>
      <sz val="1"/>
      <color rgb="FF0C343D"/>
      <name val="Arial"/>
      <family val="2"/>
    </font>
    <font>
      <sz val="8"/>
      <name val="Arial"/>
      <family val="2"/>
    </font>
    <font>
      <b/>
      <sz val="1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  <fill>
      <patternFill patternType="solid">
        <fgColor rgb="FF0C343D"/>
        <bgColor rgb="FF0C343D"/>
      </patternFill>
    </fill>
    <fill>
      <patternFill patternType="solid">
        <fgColor rgb="FFF3F3F3"/>
        <bgColor rgb="FFF3F3F3"/>
      </patternFill>
    </fill>
    <fill>
      <patternFill patternType="solid">
        <fgColor theme="8" tint="0.79998168889431442"/>
        <bgColor rgb="FFD0E0E3"/>
      </patternFill>
    </fill>
    <fill>
      <patternFill patternType="solid">
        <fgColor theme="2" tint="-9.9978637043366805E-2"/>
        <bgColor rgb="FFEDE9CF"/>
      </patternFill>
    </fill>
    <fill>
      <patternFill patternType="solid">
        <fgColor theme="2" tint="-9.9978637043366805E-2"/>
        <bgColor rgb="FFB6D7A8"/>
      </patternFill>
    </fill>
  </fills>
  <borders count="17">
    <border>
      <left/>
      <right/>
      <top/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/>
      <top/>
      <bottom style="medium">
        <color rgb="FF0B5394"/>
      </bottom>
      <diagonal/>
    </border>
    <border>
      <left/>
      <right/>
      <top/>
      <bottom style="medium">
        <color rgb="FF0B5394"/>
      </bottom>
      <diagonal/>
    </border>
    <border>
      <left/>
      <right style="thin">
        <color rgb="FF0B5394"/>
      </right>
      <top/>
      <bottom style="medium">
        <color rgb="FF0B539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12" fillId="4" borderId="0" xfId="0" applyFont="1" applyFill="1"/>
    <xf numFmtId="0" fontId="13" fillId="4" borderId="0" xfId="0" applyFont="1" applyFill="1" applyAlignment="1">
      <alignment horizontal="center" wrapText="1"/>
    </xf>
    <xf numFmtId="0" fontId="13" fillId="4" borderId="1" xfId="0" applyFont="1" applyFill="1" applyBorder="1" applyAlignment="1">
      <alignment horizontal="center" wrapText="1"/>
    </xf>
    <xf numFmtId="0" fontId="13" fillId="4" borderId="2" xfId="0" applyFont="1" applyFill="1" applyBorder="1" applyAlignment="1">
      <alignment horizontal="center" wrapText="1"/>
    </xf>
    <xf numFmtId="49" fontId="13" fillId="4" borderId="2" xfId="0" applyNumberFormat="1" applyFont="1" applyFill="1" applyBorder="1" applyAlignment="1">
      <alignment horizontal="center" wrapText="1"/>
    </xf>
    <xf numFmtId="0" fontId="0" fillId="0" borderId="0" xfId="0" applyFont="1" applyAlignment="1"/>
    <xf numFmtId="0" fontId="0" fillId="0" borderId="0" xfId="0" applyFont="1" applyBorder="1" applyAlignment="1">
      <alignment vertical="center"/>
    </xf>
    <xf numFmtId="0" fontId="1" fillId="2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/>
    <xf numFmtId="0" fontId="6" fillId="3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49" fontId="9" fillId="6" borderId="13" xfId="0" applyNumberFormat="1" applyFont="1" applyFill="1" applyBorder="1" applyAlignment="1">
      <alignment horizontal="center" vertical="center" textRotation="90"/>
    </xf>
    <xf numFmtId="49" fontId="9" fillId="6" borderId="13" xfId="0" applyNumberFormat="1" applyFont="1" applyFill="1" applyBorder="1" applyAlignment="1">
      <alignment horizontal="center" vertical="center" textRotation="90" wrapText="1"/>
    </xf>
    <xf numFmtId="0" fontId="7" fillId="6" borderId="14" xfId="0" applyFont="1" applyFill="1" applyBorder="1" applyAlignment="1">
      <alignment horizontal="center" vertical="center" wrapText="1"/>
    </xf>
    <xf numFmtId="0" fontId="4" fillId="7" borderId="15" xfId="0" applyFont="1" applyFill="1" applyBorder="1" applyAlignment="1">
      <alignment vertical="center"/>
    </xf>
    <xf numFmtId="0" fontId="4" fillId="7" borderId="6" xfId="0" applyFont="1" applyFill="1" applyBorder="1" applyAlignment="1">
      <alignment vertical="center"/>
    </xf>
    <xf numFmtId="49" fontId="4" fillId="7" borderId="6" xfId="0" applyNumberFormat="1" applyFont="1" applyFill="1" applyBorder="1" applyAlignment="1">
      <alignment horizontal="center" vertical="center"/>
    </xf>
    <xf numFmtId="4" fontId="4" fillId="7" borderId="6" xfId="0" applyNumberFormat="1" applyFont="1" applyFill="1" applyBorder="1" applyAlignment="1">
      <alignment vertical="center"/>
    </xf>
    <xf numFmtId="4" fontId="4" fillId="7" borderId="6" xfId="0" applyNumberFormat="1" applyFont="1" applyFill="1" applyBorder="1" applyAlignment="1">
      <alignment horizontal="center" vertical="center"/>
    </xf>
    <xf numFmtId="49" fontId="4" fillId="7" borderId="6" xfId="0" applyNumberFormat="1" applyFont="1" applyFill="1" applyBorder="1" applyAlignment="1">
      <alignment horizontal="right" vertical="center"/>
    </xf>
    <xf numFmtId="0" fontId="4" fillId="5" borderId="15" xfId="0" applyFont="1" applyFill="1" applyBorder="1" applyAlignment="1">
      <alignment vertical="center"/>
    </xf>
    <xf numFmtId="0" fontId="4" fillId="5" borderId="6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49" fontId="4" fillId="2" borderId="6" xfId="0" applyNumberFormat="1" applyFont="1" applyFill="1" applyBorder="1" applyAlignment="1">
      <alignment horizontal="center" vertical="center"/>
    </xf>
    <xf numFmtId="4" fontId="4" fillId="2" borderId="6" xfId="0" applyNumberFormat="1" applyFont="1" applyFill="1" applyBorder="1" applyAlignment="1">
      <alignment vertical="center"/>
    </xf>
    <xf numFmtId="4" fontId="4" fillId="2" borderId="6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vertical="center"/>
    </xf>
    <xf numFmtId="0" fontId="4" fillId="8" borderId="6" xfId="0" applyFont="1" applyFill="1" applyBorder="1" applyAlignment="1">
      <alignment vertical="center"/>
    </xf>
    <xf numFmtId="49" fontId="4" fillId="8" borderId="6" xfId="0" applyNumberFormat="1" applyFont="1" applyFill="1" applyBorder="1" applyAlignment="1">
      <alignment horizontal="center" vertical="center"/>
    </xf>
    <xf numFmtId="4" fontId="4" fillId="8" borderId="6" xfId="0" applyNumberFormat="1" applyFont="1" applyFill="1" applyBorder="1" applyAlignment="1">
      <alignment vertical="center"/>
    </xf>
    <xf numFmtId="4" fontId="4" fillId="8" borderId="6" xfId="0" applyNumberFormat="1" applyFont="1" applyFill="1" applyBorder="1" applyAlignment="1">
      <alignment horizontal="center" vertical="center"/>
    </xf>
    <xf numFmtId="49" fontId="4" fillId="8" borderId="6" xfId="0" applyNumberFormat="1" applyFont="1" applyFill="1" applyBorder="1" applyAlignment="1">
      <alignment horizontal="right" vertical="center"/>
    </xf>
    <xf numFmtId="4" fontId="4" fillId="7" borderId="16" xfId="0" applyNumberFormat="1" applyFont="1" applyFill="1" applyBorder="1" applyAlignment="1">
      <alignment vertical="center"/>
    </xf>
    <xf numFmtId="4" fontId="4" fillId="2" borderId="16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4" fontId="8" fillId="3" borderId="9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5" fillId="6" borderId="3" xfId="0" applyFont="1" applyFill="1" applyBorder="1" applyAlignment="1">
      <alignment horizontal="center"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5"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504825</xdr:colOff>
      <xdr:row>0</xdr:row>
      <xdr:rowOff>152400</xdr:rowOff>
    </xdr:from>
    <xdr:ext cx="2847975" cy="6953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00950" y="152400"/>
          <a:ext cx="2847975" cy="6953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1409700</xdr:colOff>
      <xdr:row>0</xdr:row>
      <xdr:rowOff>133350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10050" y="133350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43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6" customWidth="1"/>
    <col min="2" max="2" width="26" customWidth="1"/>
    <col min="3" max="3" width="64.42578125" customWidth="1"/>
    <col min="4" max="4" width="17.140625" customWidth="1"/>
    <col min="5" max="5" width="9.85546875" customWidth="1"/>
    <col min="6" max="6" width="10" customWidth="1"/>
    <col min="7" max="7" width="12.42578125" customWidth="1"/>
    <col min="8" max="8" width="15.42578125" customWidth="1"/>
    <col min="9" max="9" width="10.85546875" customWidth="1"/>
    <col min="10" max="10" width="11.140625" customWidth="1"/>
    <col min="11" max="12" width="12.7109375" customWidth="1"/>
    <col min="13" max="13" width="8" customWidth="1"/>
    <col min="14" max="14" width="7.5703125" customWidth="1"/>
    <col min="15" max="15" width="10.28515625" customWidth="1"/>
    <col min="16" max="16" width="17.5703125" customWidth="1"/>
    <col min="17" max="16384" width="14.42578125" style="11"/>
  </cols>
  <sheetData>
    <row r="1" spans="1:16" customFormat="1" ht="24.95" customHeight="1">
      <c r="A1" s="8" t="s">
        <v>143</v>
      </c>
      <c r="B1" s="9"/>
      <c r="C1" s="9" t="s">
        <v>0</v>
      </c>
      <c r="D1" s="43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</row>
    <row r="2" spans="1:16" customFormat="1" ht="24.95" customHeight="1">
      <c r="A2" s="8" t="s">
        <v>144</v>
      </c>
      <c r="B2" s="9"/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customFormat="1" ht="24.95" customHeight="1" thickBot="1">
      <c r="A3" s="8" t="s">
        <v>145</v>
      </c>
      <c r="B3" s="9"/>
      <c r="C3" s="9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customFormat="1" ht="48.75" customHeight="1" thickBot="1">
      <c r="A4" s="48" t="s">
        <v>1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50"/>
    </row>
    <row r="5" spans="1:16" customFormat="1" ht="22.5" customHeight="1" thickBot="1"/>
    <row r="6" spans="1:16" s="7" customFormat="1" ht="56.25" customHeight="1" thickBot="1">
      <c r="A6" s="15" t="s">
        <v>4</v>
      </c>
      <c r="B6" s="16" t="s">
        <v>5</v>
      </c>
      <c r="C6" s="17" t="str">
        <f>"UNIDADES EXECUTORAS = " &amp; COUNTA(C9:C43)</f>
        <v>UNIDADES EXECUTORAS = 35</v>
      </c>
      <c r="D6" s="17" t="s">
        <v>6</v>
      </c>
      <c r="E6" s="18" t="s">
        <v>7</v>
      </c>
      <c r="F6" s="18" t="s">
        <v>8</v>
      </c>
      <c r="G6" s="18" t="s">
        <v>9</v>
      </c>
      <c r="H6" s="18" t="s">
        <v>10</v>
      </c>
      <c r="I6" s="19" t="s">
        <v>11</v>
      </c>
      <c r="J6" s="19" t="s">
        <v>12</v>
      </c>
      <c r="K6" s="19" t="s">
        <v>13</v>
      </c>
      <c r="L6" s="19" t="s">
        <v>14</v>
      </c>
      <c r="M6" s="20" t="s">
        <v>15</v>
      </c>
      <c r="N6" s="20" t="s">
        <v>16</v>
      </c>
      <c r="O6" s="21" t="s">
        <v>17</v>
      </c>
      <c r="P6" s="22" t="s">
        <v>18</v>
      </c>
    </row>
    <row r="7" spans="1:16" customFormat="1" ht="59.25" customHeight="1" thickBot="1">
      <c r="A7" s="1"/>
      <c r="B7" s="1"/>
      <c r="C7" s="1"/>
      <c r="D7" s="12" t="s">
        <v>2</v>
      </c>
      <c r="E7" s="13">
        <f>SUBTOTAL(9,E9:E43)</f>
        <v>228.8</v>
      </c>
      <c r="F7" s="13">
        <f>SUBTOTAL(9,F9:F43)</f>
        <v>445.2</v>
      </c>
      <c r="G7" s="13">
        <f>SUBTOTAL(9,G9:G43)</f>
        <v>2872.8</v>
      </c>
      <c r="H7" s="13">
        <f>SUBTOTAL(9,H9:H43)</f>
        <v>61370.399999999994</v>
      </c>
      <c r="I7" s="13">
        <f>SUBTOTAL(9,I9:I43)</f>
        <v>722.4</v>
      </c>
      <c r="J7" s="13">
        <f>SUBTOTAL(9,J9:J43)</f>
        <v>87595.199999999997</v>
      </c>
      <c r="K7" s="13">
        <f>SUBTOTAL(9,K9:K43)</f>
        <v>0</v>
      </c>
      <c r="L7" s="13">
        <f>SUBTOTAL(9,L9:L43)</f>
        <v>26611.200000000004</v>
      </c>
      <c r="M7" s="45" t="s">
        <v>3</v>
      </c>
      <c r="N7" s="46"/>
      <c r="O7" s="47"/>
      <c r="P7" s="14">
        <f>SUBTOTAL(9,P9:P43)</f>
        <v>179845.99999999994</v>
      </c>
    </row>
    <row r="8" spans="1:16" customFormat="1" ht="12" customHeight="1">
      <c r="A8" s="2" t="str">
        <f ca="1">IFERROR(__xludf.DUMMYFUNCTION("QUERY('REP2'!A6:AP940,""select A,B,C,D,Z,AA,AG,AB,AD,AH,AK,AM,V,W,X WHERE NOT Z=0 OR NOT AA=0 OR NOT AG=0 OR NOT AB=0 OR NOT AD=0 OR NOT K=0 OR NOT AH=0 OR NOT AK=0 OR NOT AM=0"")"),"REGIONAL ")</f>
        <v xml:space="preserve">REGIONAL </v>
      </c>
      <c r="B8" s="3" t="str">
        <f ca="1">IFERROR(__xludf.DUMMYFUNCTION("""COMPUTED_VALUE"""),"MUNICÍPIO")</f>
        <v>MUNICÍPIO</v>
      </c>
      <c r="C8" s="4" t="str">
        <f ca="1">IFERROR(__xludf.DUMMYFUNCTION("""COMPUTED_VALUE"""),"UNIDADE EXECUTORA")</f>
        <v>UNIDADE EXECUTORA</v>
      </c>
      <c r="D8" s="5" t="str">
        <f ca="1">IFERROR(__xludf.DUMMYFUNCTION("""COMPUTED_VALUE"""),"CNPJ")</f>
        <v>CNPJ</v>
      </c>
      <c r="E8" s="5" t="str">
        <f ca="1">IFERROR(__xludf.DUMMYFUNCTION("""COMPUTED_VALUE"""),"ED. INF. CRECHE")</f>
        <v>ED. INF. CRECHE</v>
      </c>
      <c r="F8" s="5" t="str">
        <f ca="1">IFERROR(__xludf.DUMMYFUNCTION("""COMPUTED_VALUE"""),"ED. INF. PRÉ ESCOLA")</f>
        <v>ED. INF. PRÉ ESCOLA</v>
      </c>
      <c r="G8" s="5" t="str">
        <f ca="1">IFERROR(__xludf.DUMMYFUNCTION("""COMPUTED_VALUE"""),"AEE")</f>
        <v>AEE</v>
      </c>
      <c r="H8" s="5" t="str">
        <f ca="1">IFERROR(__xludf.DUMMYFUNCTION("""COMPUTED_VALUE"""),"E. F.  PARCIAL")</f>
        <v>E. F.  PARCIAL</v>
      </c>
      <c r="I8" s="5" t="str">
        <f ca="1">IFERROR(__xludf.DUMMYFUNCTION("""COMPUTED_VALUE"""),"E. F. IND. /QUIL  PARC")</f>
        <v>E. F. IND. /QUIL  PARC</v>
      </c>
      <c r="J8" s="5" t="str">
        <f ca="1">IFERROR(__xludf.DUMMYFUNCTION("""COMPUTED_VALUE"""),"E. M. PARCIAL ")</f>
        <v xml:space="preserve">E. M. PARCIAL </v>
      </c>
      <c r="K8" s="5" t="str">
        <f ca="1">IFERROR(__xludf.DUMMYFUNCTION("""COMPUTED_VALUE"""),"E. M. IND./QUIL  PARC")</f>
        <v>E. M. IND./QUIL  PARC</v>
      </c>
      <c r="L8" s="5" t="str">
        <f ca="1">IFERROR(__xludf.DUMMYFUNCTION("""COMPUTED_VALUE"""),"EJA 1º E 2º SEGM")</f>
        <v>EJA 1º E 2º SEGM</v>
      </c>
      <c r="M8" s="5" t="str">
        <f ca="1">IFERROR(__xludf.DUMMYFUNCTION("""COMPUTED_VALUE"""),"BANCO")</f>
        <v>BANCO</v>
      </c>
      <c r="N8" s="5" t="str">
        <f ca="1">IFERROR(__xludf.DUMMYFUNCTION("""COMPUTED_VALUE"""),"AGENCIA")</f>
        <v>AGENCIA</v>
      </c>
      <c r="O8" s="6" t="str">
        <f ca="1">IFERROR(__xludf.DUMMYFUNCTION("""COMPUTED_VALUE"""),"C. CORRENTE")</f>
        <v>C. CORRENTE</v>
      </c>
      <c r="P8" s="6"/>
    </row>
    <row r="9" spans="1:16" s="8" customFormat="1" ht="21.95" customHeight="1">
      <c r="A9" s="23" t="s">
        <v>22</v>
      </c>
      <c r="B9" s="24" t="s">
        <v>23</v>
      </c>
      <c r="C9" s="24" t="s">
        <v>24</v>
      </c>
      <c r="D9" s="25" t="s">
        <v>25</v>
      </c>
      <c r="E9" s="26">
        <v>0</v>
      </c>
      <c r="F9" s="26">
        <v>0</v>
      </c>
      <c r="G9" s="26">
        <v>126</v>
      </c>
      <c r="H9" s="26">
        <v>1050</v>
      </c>
      <c r="I9" s="26">
        <v>0</v>
      </c>
      <c r="J9" s="26">
        <v>2007.6</v>
      </c>
      <c r="K9" s="26">
        <v>0</v>
      </c>
      <c r="L9" s="26">
        <v>428.4</v>
      </c>
      <c r="M9" s="27" t="s">
        <v>19</v>
      </c>
      <c r="N9" s="26" t="s">
        <v>26</v>
      </c>
      <c r="O9" s="28" t="s">
        <v>27</v>
      </c>
      <c r="P9" s="41">
        <v>3612</v>
      </c>
    </row>
    <row r="10" spans="1:16" s="8" customFormat="1" ht="21.95" customHeight="1">
      <c r="A10" s="29" t="s">
        <v>22</v>
      </c>
      <c r="B10" s="30" t="s">
        <v>28</v>
      </c>
      <c r="C10" s="31" t="s">
        <v>29</v>
      </c>
      <c r="D10" s="32" t="s">
        <v>30</v>
      </c>
      <c r="E10" s="33">
        <v>0</v>
      </c>
      <c r="F10" s="33">
        <v>0</v>
      </c>
      <c r="G10" s="33">
        <v>0</v>
      </c>
      <c r="H10" s="33">
        <v>2402.4</v>
      </c>
      <c r="I10" s="33">
        <v>0</v>
      </c>
      <c r="J10" s="33">
        <v>1654.8</v>
      </c>
      <c r="K10" s="33">
        <v>0</v>
      </c>
      <c r="L10" s="33">
        <v>0</v>
      </c>
      <c r="M10" s="34" t="s">
        <v>19</v>
      </c>
      <c r="N10" s="33" t="s">
        <v>26</v>
      </c>
      <c r="O10" s="35" t="s">
        <v>31</v>
      </c>
      <c r="P10" s="42">
        <v>4057.2</v>
      </c>
    </row>
    <row r="11" spans="1:16" s="8" customFormat="1" ht="21.95" customHeight="1">
      <c r="A11" s="23" t="s">
        <v>22</v>
      </c>
      <c r="B11" s="24" t="s">
        <v>32</v>
      </c>
      <c r="C11" s="24" t="s">
        <v>33</v>
      </c>
      <c r="D11" s="25" t="s">
        <v>34</v>
      </c>
      <c r="E11" s="26">
        <v>0</v>
      </c>
      <c r="F11" s="26">
        <v>0</v>
      </c>
      <c r="G11" s="26">
        <v>151.19999999999999</v>
      </c>
      <c r="H11" s="26">
        <v>814.8</v>
      </c>
      <c r="I11" s="26">
        <v>0</v>
      </c>
      <c r="J11" s="26">
        <v>1117.2</v>
      </c>
      <c r="K11" s="26">
        <v>0</v>
      </c>
      <c r="L11" s="26">
        <v>596.4</v>
      </c>
      <c r="M11" s="27" t="s">
        <v>19</v>
      </c>
      <c r="N11" s="26" t="s">
        <v>21</v>
      </c>
      <c r="O11" s="28" t="s">
        <v>35</v>
      </c>
      <c r="P11" s="41">
        <v>2679.6</v>
      </c>
    </row>
    <row r="12" spans="1:16" s="8" customFormat="1" ht="21.95" customHeight="1">
      <c r="A12" s="29" t="s">
        <v>22</v>
      </c>
      <c r="B12" s="30" t="s">
        <v>36</v>
      </c>
      <c r="C12" s="31" t="s">
        <v>37</v>
      </c>
      <c r="D12" s="32" t="s">
        <v>38</v>
      </c>
      <c r="E12" s="33">
        <v>0</v>
      </c>
      <c r="F12" s="33">
        <v>0</v>
      </c>
      <c r="G12" s="33">
        <v>0</v>
      </c>
      <c r="H12" s="33">
        <v>1243.2</v>
      </c>
      <c r="I12" s="33">
        <v>0</v>
      </c>
      <c r="J12" s="33">
        <v>882</v>
      </c>
      <c r="K12" s="33">
        <v>0</v>
      </c>
      <c r="L12" s="33">
        <v>109.2</v>
      </c>
      <c r="M12" s="34" t="s">
        <v>19</v>
      </c>
      <c r="N12" s="33" t="s">
        <v>39</v>
      </c>
      <c r="O12" s="35" t="s">
        <v>40</v>
      </c>
      <c r="P12" s="42">
        <v>2234.3999999999996</v>
      </c>
    </row>
    <row r="13" spans="1:16" s="8" customFormat="1" ht="21.95" customHeight="1">
      <c r="A13" s="23" t="s">
        <v>22</v>
      </c>
      <c r="B13" s="24" t="s">
        <v>36</v>
      </c>
      <c r="C13" s="24" t="s">
        <v>41</v>
      </c>
      <c r="D13" s="25" t="s">
        <v>42</v>
      </c>
      <c r="E13" s="26">
        <v>0</v>
      </c>
      <c r="F13" s="26">
        <v>0</v>
      </c>
      <c r="G13" s="26">
        <v>0</v>
      </c>
      <c r="H13" s="26">
        <v>0</v>
      </c>
      <c r="I13" s="26">
        <v>722.4</v>
      </c>
      <c r="J13" s="26">
        <v>0</v>
      </c>
      <c r="K13" s="26">
        <v>0</v>
      </c>
      <c r="L13" s="26">
        <v>0</v>
      </c>
      <c r="M13" s="27" t="s">
        <v>19</v>
      </c>
      <c r="N13" s="26" t="s">
        <v>39</v>
      </c>
      <c r="O13" s="28" t="s">
        <v>43</v>
      </c>
      <c r="P13" s="41">
        <v>722.4</v>
      </c>
    </row>
    <row r="14" spans="1:16" s="8" customFormat="1" ht="21.95" customHeight="1">
      <c r="A14" s="29" t="s">
        <v>22</v>
      </c>
      <c r="B14" s="30" t="s">
        <v>44</v>
      </c>
      <c r="C14" s="31" t="s">
        <v>45</v>
      </c>
      <c r="D14" s="32" t="s">
        <v>46</v>
      </c>
      <c r="E14" s="33">
        <v>0</v>
      </c>
      <c r="F14" s="33">
        <v>0</v>
      </c>
      <c r="G14" s="33">
        <v>327.60000000000002</v>
      </c>
      <c r="H14" s="33">
        <v>2133.6</v>
      </c>
      <c r="I14" s="33">
        <v>0</v>
      </c>
      <c r="J14" s="33">
        <v>1654.8</v>
      </c>
      <c r="K14" s="33">
        <v>0</v>
      </c>
      <c r="L14" s="33">
        <v>0</v>
      </c>
      <c r="M14" s="34" t="s">
        <v>19</v>
      </c>
      <c r="N14" s="33" t="s">
        <v>26</v>
      </c>
      <c r="O14" s="35" t="s">
        <v>47</v>
      </c>
      <c r="P14" s="42">
        <v>4116</v>
      </c>
    </row>
    <row r="15" spans="1:16" s="8" customFormat="1" ht="21.95" customHeight="1">
      <c r="A15" s="23" t="s">
        <v>22</v>
      </c>
      <c r="B15" s="24" t="s">
        <v>44</v>
      </c>
      <c r="C15" s="24" t="s">
        <v>48</v>
      </c>
      <c r="D15" s="25" t="s">
        <v>49</v>
      </c>
      <c r="E15" s="26">
        <v>0</v>
      </c>
      <c r="F15" s="26">
        <v>0</v>
      </c>
      <c r="G15" s="26">
        <v>226.8</v>
      </c>
      <c r="H15" s="26">
        <v>840</v>
      </c>
      <c r="I15" s="26">
        <v>0</v>
      </c>
      <c r="J15" s="26">
        <v>0</v>
      </c>
      <c r="K15" s="26">
        <v>0</v>
      </c>
      <c r="L15" s="26">
        <v>0</v>
      </c>
      <c r="M15" s="27" t="s">
        <v>19</v>
      </c>
      <c r="N15" s="26" t="s">
        <v>26</v>
      </c>
      <c r="O15" s="28" t="s">
        <v>50</v>
      </c>
      <c r="P15" s="41">
        <v>1066.8</v>
      </c>
    </row>
    <row r="16" spans="1:16" s="8" customFormat="1" ht="21.95" customHeight="1">
      <c r="A16" s="29" t="s">
        <v>22</v>
      </c>
      <c r="B16" s="30" t="s">
        <v>22</v>
      </c>
      <c r="C16" s="31" t="s">
        <v>51</v>
      </c>
      <c r="D16" s="32" t="s">
        <v>52</v>
      </c>
      <c r="E16" s="33">
        <v>0</v>
      </c>
      <c r="F16" s="33">
        <v>0</v>
      </c>
      <c r="G16" s="33">
        <v>126</v>
      </c>
      <c r="H16" s="33">
        <v>0</v>
      </c>
      <c r="I16" s="33">
        <v>0</v>
      </c>
      <c r="J16" s="33">
        <v>6778.8</v>
      </c>
      <c r="K16" s="33">
        <v>0</v>
      </c>
      <c r="L16" s="33">
        <v>0</v>
      </c>
      <c r="M16" s="34" t="s">
        <v>19</v>
      </c>
      <c r="N16" s="33" t="s">
        <v>26</v>
      </c>
      <c r="O16" s="35" t="s">
        <v>53</v>
      </c>
      <c r="P16" s="42">
        <v>6904.8</v>
      </c>
    </row>
    <row r="17" spans="1:16" s="8" customFormat="1" ht="21.95" customHeight="1">
      <c r="A17" s="23" t="s">
        <v>22</v>
      </c>
      <c r="B17" s="24" t="s">
        <v>22</v>
      </c>
      <c r="C17" s="24" t="s">
        <v>54</v>
      </c>
      <c r="D17" s="25" t="s">
        <v>55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12222</v>
      </c>
      <c r="K17" s="26">
        <v>0</v>
      </c>
      <c r="L17" s="26">
        <v>3645.6</v>
      </c>
      <c r="M17" s="27" t="s">
        <v>19</v>
      </c>
      <c r="N17" s="26" t="s">
        <v>26</v>
      </c>
      <c r="O17" s="28" t="s">
        <v>56</v>
      </c>
      <c r="P17" s="41">
        <v>15867.6</v>
      </c>
    </row>
    <row r="18" spans="1:16" s="8" customFormat="1" ht="21.95" customHeight="1">
      <c r="A18" s="29" t="s">
        <v>22</v>
      </c>
      <c r="B18" s="30" t="s">
        <v>22</v>
      </c>
      <c r="C18" s="31" t="s">
        <v>57</v>
      </c>
      <c r="D18" s="32" t="s">
        <v>58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8593.2000000000007</v>
      </c>
      <c r="K18" s="33">
        <v>0</v>
      </c>
      <c r="L18" s="33">
        <v>0</v>
      </c>
      <c r="M18" s="34" t="s">
        <v>19</v>
      </c>
      <c r="N18" s="33" t="s">
        <v>26</v>
      </c>
      <c r="O18" s="35" t="s">
        <v>59</v>
      </c>
      <c r="P18" s="42">
        <v>8593.2000000000007</v>
      </c>
    </row>
    <row r="19" spans="1:16" s="8" customFormat="1" ht="21.95" customHeight="1">
      <c r="A19" s="23" t="s">
        <v>22</v>
      </c>
      <c r="B19" s="24" t="s">
        <v>22</v>
      </c>
      <c r="C19" s="24" t="s">
        <v>60</v>
      </c>
      <c r="D19" s="25" t="s">
        <v>61</v>
      </c>
      <c r="E19" s="26">
        <v>0</v>
      </c>
      <c r="F19" s="26">
        <v>0</v>
      </c>
      <c r="G19" s="26">
        <v>0</v>
      </c>
      <c r="H19" s="26">
        <v>6820.8</v>
      </c>
      <c r="I19" s="26">
        <v>0</v>
      </c>
      <c r="J19" s="26">
        <v>0</v>
      </c>
      <c r="K19" s="26">
        <v>0</v>
      </c>
      <c r="L19" s="26">
        <v>0</v>
      </c>
      <c r="M19" s="27" t="s">
        <v>19</v>
      </c>
      <c r="N19" s="26" t="s">
        <v>26</v>
      </c>
      <c r="O19" s="28" t="s">
        <v>62</v>
      </c>
      <c r="P19" s="41">
        <v>6820.8</v>
      </c>
    </row>
    <row r="20" spans="1:16" s="8" customFormat="1" ht="21.95" customHeight="1">
      <c r="A20" s="29" t="s">
        <v>22</v>
      </c>
      <c r="B20" s="30" t="s">
        <v>22</v>
      </c>
      <c r="C20" s="31" t="s">
        <v>63</v>
      </c>
      <c r="D20" s="32" t="s">
        <v>64</v>
      </c>
      <c r="E20" s="33">
        <v>0</v>
      </c>
      <c r="F20" s="33">
        <v>0</v>
      </c>
      <c r="G20" s="33">
        <v>0</v>
      </c>
      <c r="H20" s="33">
        <v>0</v>
      </c>
      <c r="I20" s="33">
        <v>0</v>
      </c>
      <c r="J20" s="33">
        <v>2444.4</v>
      </c>
      <c r="K20" s="33">
        <v>0</v>
      </c>
      <c r="L20" s="33">
        <v>3292.8</v>
      </c>
      <c r="M20" s="34" t="s">
        <v>19</v>
      </c>
      <c r="N20" s="33" t="s">
        <v>26</v>
      </c>
      <c r="O20" s="35" t="s">
        <v>65</v>
      </c>
      <c r="P20" s="42">
        <v>5737.2000000000007</v>
      </c>
    </row>
    <row r="21" spans="1:16" s="8" customFormat="1" ht="21.95" customHeight="1">
      <c r="A21" s="23" t="s">
        <v>22</v>
      </c>
      <c r="B21" s="24" t="s">
        <v>22</v>
      </c>
      <c r="C21" s="36" t="s">
        <v>66</v>
      </c>
      <c r="D21" s="37" t="s">
        <v>67</v>
      </c>
      <c r="E21" s="38">
        <v>0</v>
      </c>
      <c r="F21" s="38">
        <v>0</v>
      </c>
      <c r="G21" s="38">
        <v>0</v>
      </c>
      <c r="H21" s="38">
        <v>2192.4</v>
      </c>
      <c r="I21" s="38">
        <v>0</v>
      </c>
      <c r="J21" s="38">
        <v>6014.4</v>
      </c>
      <c r="K21" s="38">
        <v>0</v>
      </c>
      <c r="L21" s="38">
        <v>1377.6</v>
      </c>
      <c r="M21" s="39" t="s">
        <v>19</v>
      </c>
      <c r="N21" s="38" t="s">
        <v>26</v>
      </c>
      <c r="O21" s="40" t="s">
        <v>68</v>
      </c>
      <c r="P21" s="41">
        <v>9584.4</v>
      </c>
    </row>
    <row r="22" spans="1:16" s="8" customFormat="1" ht="21.95" customHeight="1">
      <c r="A22" s="29" t="s">
        <v>22</v>
      </c>
      <c r="B22" s="30" t="s">
        <v>22</v>
      </c>
      <c r="C22" s="31" t="s">
        <v>69</v>
      </c>
      <c r="D22" s="32" t="s">
        <v>70</v>
      </c>
      <c r="E22" s="33">
        <v>0</v>
      </c>
      <c r="F22" s="33">
        <v>0</v>
      </c>
      <c r="G22" s="33">
        <v>134.4</v>
      </c>
      <c r="H22" s="33">
        <v>1192.8</v>
      </c>
      <c r="I22" s="33">
        <v>0</v>
      </c>
      <c r="J22" s="33">
        <v>2284.8000000000002</v>
      </c>
      <c r="K22" s="33">
        <v>0</v>
      </c>
      <c r="L22" s="33">
        <v>1024.8</v>
      </c>
      <c r="M22" s="34" t="s">
        <v>19</v>
      </c>
      <c r="N22" s="33" t="s">
        <v>26</v>
      </c>
      <c r="O22" s="35" t="s">
        <v>71</v>
      </c>
      <c r="P22" s="42">
        <v>4636.8</v>
      </c>
    </row>
    <row r="23" spans="1:16" s="8" customFormat="1" ht="21.95" customHeight="1">
      <c r="A23" s="23" t="s">
        <v>22</v>
      </c>
      <c r="B23" s="24" t="s">
        <v>22</v>
      </c>
      <c r="C23" s="24" t="s">
        <v>72</v>
      </c>
      <c r="D23" s="25" t="s">
        <v>73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1722</v>
      </c>
      <c r="K23" s="26">
        <v>0</v>
      </c>
      <c r="L23" s="26">
        <v>2956.8</v>
      </c>
      <c r="M23" s="27" t="s">
        <v>19</v>
      </c>
      <c r="N23" s="26" t="s">
        <v>39</v>
      </c>
      <c r="O23" s="28" t="s">
        <v>74</v>
      </c>
      <c r="P23" s="41">
        <v>4678.8</v>
      </c>
    </row>
    <row r="24" spans="1:16" s="8" customFormat="1" ht="21.95" customHeight="1">
      <c r="A24" s="29" t="s">
        <v>22</v>
      </c>
      <c r="B24" s="30" t="s">
        <v>22</v>
      </c>
      <c r="C24" s="31" t="s">
        <v>76</v>
      </c>
      <c r="D24" s="32" t="s">
        <v>77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7442.4</v>
      </c>
      <c r="K24" s="33">
        <v>0</v>
      </c>
      <c r="L24" s="33">
        <v>0</v>
      </c>
      <c r="M24" s="34" t="s">
        <v>19</v>
      </c>
      <c r="N24" s="33" t="s">
        <v>78</v>
      </c>
      <c r="O24" s="35" t="s">
        <v>79</v>
      </c>
      <c r="P24" s="42">
        <v>7442.4</v>
      </c>
    </row>
    <row r="25" spans="1:16" s="8" customFormat="1" ht="21.95" customHeight="1">
      <c r="A25" s="23" t="s">
        <v>22</v>
      </c>
      <c r="B25" s="24" t="s">
        <v>22</v>
      </c>
      <c r="C25" s="24" t="s">
        <v>80</v>
      </c>
      <c r="D25" s="25" t="s">
        <v>81</v>
      </c>
      <c r="E25" s="26">
        <v>228.8</v>
      </c>
      <c r="F25" s="26">
        <v>445.2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151.19999999999999</v>
      </c>
      <c r="M25" s="27" t="s">
        <v>19</v>
      </c>
      <c r="N25" s="26" t="s">
        <v>26</v>
      </c>
      <c r="O25" s="28" t="s">
        <v>82</v>
      </c>
      <c r="P25" s="41">
        <v>825.2</v>
      </c>
    </row>
    <row r="26" spans="1:16" s="8" customFormat="1" ht="21.95" customHeight="1">
      <c r="A26" s="29" t="s">
        <v>22</v>
      </c>
      <c r="B26" s="30" t="s">
        <v>22</v>
      </c>
      <c r="C26" s="31" t="s">
        <v>83</v>
      </c>
      <c r="D26" s="32" t="s">
        <v>84</v>
      </c>
      <c r="E26" s="33">
        <v>0</v>
      </c>
      <c r="F26" s="33">
        <v>0</v>
      </c>
      <c r="G26" s="33">
        <v>142.80000000000001</v>
      </c>
      <c r="H26" s="33">
        <v>6182.4</v>
      </c>
      <c r="I26" s="33">
        <v>0</v>
      </c>
      <c r="J26" s="33">
        <v>3334.8</v>
      </c>
      <c r="K26" s="33">
        <v>0</v>
      </c>
      <c r="L26" s="33">
        <v>1125.5999999999999</v>
      </c>
      <c r="M26" s="34" t="s">
        <v>19</v>
      </c>
      <c r="N26" s="33" t="s">
        <v>26</v>
      </c>
      <c r="O26" s="35" t="s">
        <v>85</v>
      </c>
      <c r="P26" s="42">
        <v>10785.6</v>
      </c>
    </row>
    <row r="27" spans="1:16" s="8" customFormat="1" ht="21.95" customHeight="1">
      <c r="A27" s="23" t="s">
        <v>22</v>
      </c>
      <c r="B27" s="24" t="s">
        <v>22</v>
      </c>
      <c r="C27" s="24" t="s">
        <v>86</v>
      </c>
      <c r="D27" s="25" t="s">
        <v>87</v>
      </c>
      <c r="E27" s="26">
        <v>0</v>
      </c>
      <c r="F27" s="26">
        <v>0</v>
      </c>
      <c r="G27" s="26">
        <v>218.4</v>
      </c>
      <c r="H27" s="26">
        <v>0</v>
      </c>
      <c r="I27" s="26">
        <v>0</v>
      </c>
      <c r="J27" s="26">
        <v>7249.2</v>
      </c>
      <c r="K27" s="26">
        <v>0</v>
      </c>
      <c r="L27" s="26">
        <v>2259.6</v>
      </c>
      <c r="M27" s="27" t="s">
        <v>19</v>
      </c>
      <c r="N27" s="26" t="s">
        <v>78</v>
      </c>
      <c r="O27" s="28" t="s">
        <v>88</v>
      </c>
      <c r="P27" s="41">
        <v>9727.1999999999989</v>
      </c>
    </row>
    <row r="28" spans="1:16" s="8" customFormat="1" ht="21.95" customHeight="1">
      <c r="A28" s="29" t="s">
        <v>22</v>
      </c>
      <c r="B28" s="30" t="s">
        <v>22</v>
      </c>
      <c r="C28" s="31" t="s">
        <v>89</v>
      </c>
      <c r="D28" s="32" t="s">
        <v>90</v>
      </c>
      <c r="E28" s="33">
        <v>0</v>
      </c>
      <c r="F28" s="33">
        <v>0</v>
      </c>
      <c r="G28" s="33">
        <v>159.6</v>
      </c>
      <c r="H28" s="33">
        <v>2797.2</v>
      </c>
      <c r="I28" s="33">
        <v>0</v>
      </c>
      <c r="J28" s="33">
        <v>3410.4</v>
      </c>
      <c r="K28" s="33">
        <v>0</v>
      </c>
      <c r="L28" s="33">
        <v>3284.4</v>
      </c>
      <c r="M28" s="34" t="s">
        <v>19</v>
      </c>
      <c r="N28" s="33" t="s">
        <v>26</v>
      </c>
      <c r="O28" s="35" t="s">
        <v>91</v>
      </c>
      <c r="P28" s="42">
        <v>9651.6</v>
      </c>
    </row>
    <row r="29" spans="1:16" s="8" customFormat="1" ht="21.95" customHeight="1">
      <c r="A29" s="23" t="s">
        <v>22</v>
      </c>
      <c r="B29" s="24" t="s">
        <v>22</v>
      </c>
      <c r="C29" s="24" t="s">
        <v>92</v>
      </c>
      <c r="D29" s="25" t="s">
        <v>93</v>
      </c>
      <c r="E29" s="26">
        <v>0</v>
      </c>
      <c r="F29" s="26">
        <v>0</v>
      </c>
      <c r="G29" s="26">
        <v>0</v>
      </c>
      <c r="H29" s="26">
        <v>9130.7999999999993</v>
      </c>
      <c r="I29" s="26">
        <v>0</v>
      </c>
      <c r="J29" s="26">
        <v>4040.4</v>
      </c>
      <c r="K29" s="26">
        <v>0</v>
      </c>
      <c r="L29" s="26">
        <v>2478</v>
      </c>
      <c r="M29" s="27" t="s">
        <v>19</v>
      </c>
      <c r="N29" s="26" t="s">
        <v>26</v>
      </c>
      <c r="O29" s="28" t="s">
        <v>94</v>
      </c>
      <c r="P29" s="41">
        <v>15649.199999999999</v>
      </c>
    </row>
    <row r="30" spans="1:16" s="8" customFormat="1" ht="21.95" customHeight="1">
      <c r="A30" s="29" t="s">
        <v>22</v>
      </c>
      <c r="B30" s="30" t="s">
        <v>22</v>
      </c>
      <c r="C30" s="31" t="s">
        <v>95</v>
      </c>
      <c r="D30" s="32" t="s">
        <v>96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428.4</v>
      </c>
      <c r="M30" s="34" t="s">
        <v>20</v>
      </c>
      <c r="N30" s="33" t="s">
        <v>97</v>
      </c>
      <c r="O30" s="35" t="s">
        <v>98</v>
      </c>
      <c r="P30" s="42">
        <v>428.4</v>
      </c>
    </row>
    <row r="31" spans="1:16" s="8" customFormat="1" ht="21.95" customHeight="1">
      <c r="A31" s="23" t="s">
        <v>22</v>
      </c>
      <c r="B31" s="24" t="s">
        <v>22</v>
      </c>
      <c r="C31" s="24" t="s">
        <v>99</v>
      </c>
      <c r="D31" s="25" t="s">
        <v>100</v>
      </c>
      <c r="E31" s="26">
        <v>0</v>
      </c>
      <c r="F31" s="26">
        <v>0</v>
      </c>
      <c r="G31" s="26">
        <v>302.39999999999998</v>
      </c>
      <c r="H31" s="26">
        <v>6048</v>
      </c>
      <c r="I31" s="26">
        <v>0</v>
      </c>
      <c r="J31" s="26">
        <v>4048.8</v>
      </c>
      <c r="K31" s="26">
        <v>0</v>
      </c>
      <c r="L31" s="26">
        <v>1957.2</v>
      </c>
      <c r="M31" s="27" t="s">
        <v>19</v>
      </c>
      <c r="N31" s="26" t="s">
        <v>26</v>
      </c>
      <c r="O31" s="28" t="s">
        <v>101</v>
      </c>
      <c r="P31" s="41">
        <v>12356.400000000001</v>
      </c>
    </row>
    <row r="32" spans="1:16" s="8" customFormat="1" ht="21.95" customHeight="1">
      <c r="A32" s="29" t="s">
        <v>22</v>
      </c>
      <c r="B32" s="30" t="s">
        <v>22</v>
      </c>
      <c r="C32" s="31" t="s">
        <v>102</v>
      </c>
      <c r="D32" s="32" t="s">
        <v>103</v>
      </c>
      <c r="E32" s="33">
        <v>0</v>
      </c>
      <c r="F32" s="33">
        <v>0</v>
      </c>
      <c r="G32" s="33">
        <v>0</v>
      </c>
      <c r="H32" s="33">
        <v>1218</v>
      </c>
      <c r="I32" s="33">
        <v>0</v>
      </c>
      <c r="J32" s="33">
        <v>1772.4</v>
      </c>
      <c r="K32" s="33">
        <v>0</v>
      </c>
      <c r="L32" s="33">
        <v>0</v>
      </c>
      <c r="M32" s="34" t="s">
        <v>19</v>
      </c>
      <c r="N32" s="33" t="s">
        <v>104</v>
      </c>
      <c r="O32" s="35" t="s">
        <v>105</v>
      </c>
      <c r="P32" s="42">
        <v>2990.4</v>
      </c>
    </row>
    <row r="33" spans="1:16" s="8" customFormat="1" ht="21.95" customHeight="1">
      <c r="A33" s="23" t="s">
        <v>22</v>
      </c>
      <c r="B33" s="24" t="s">
        <v>22</v>
      </c>
      <c r="C33" s="24" t="s">
        <v>106</v>
      </c>
      <c r="D33" s="25" t="s">
        <v>107</v>
      </c>
      <c r="E33" s="26">
        <v>0</v>
      </c>
      <c r="F33" s="26">
        <v>0</v>
      </c>
      <c r="G33" s="26">
        <v>168</v>
      </c>
      <c r="H33" s="26">
        <v>2940</v>
      </c>
      <c r="I33" s="26">
        <v>0</v>
      </c>
      <c r="J33" s="26">
        <v>2721.6</v>
      </c>
      <c r="K33" s="26">
        <v>0</v>
      </c>
      <c r="L33" s="26">
        <v>1260</v>
      </c>
      <c r="M33" s="27" t="s">
        <v>19</v>
      </c>
      <c r="N33" s="26" t="s">
        <v>26</v>
      </c>
      <c r="O33" s="28" t="s">
        <v>108</v>
      </c>
      <c r="P33" s="41">
        <v>7089.6</v>
      </c>
    </row>
    <row r="34" spans="1:16" s="8" customFormat="1" ht="21.95" customHeight="1">
      <c r="A34" s="29" t="s">
        <v>22</v>
      </c>
      <c r="B34" s="30" t="s">
        <v>22</v>
      </c>
      <c r="C34" s="31" t="s">
        <v>109</v>
      </c>
      <c r="D34" s="32" t="s">
        <v>110</v>
      </c>
      <c r="E34" s="33">
        <v>0</v>
      </c>
      <c r="F34" s="33">
        <v>0</v>
      </c>
      <c r="G34" s="33">
        <v>142.80000000000001</v>
      </c>
      <c r="H34" s="33">
        <v>1915.2</v>
      </c>
      <c r="I34" s="33">
        <v>0</v>
      </c>
      <c r="J34" s="33">
        <v>2242.8000000000002</v>
      </c>
      <c r="K34" s="33">
        <v>0</v>
      </c>
      <c r="L34" s="33">
        <v>0</v>
      </c>
      <c r="M34" s="34" t="s">
        <v>19</v>
      </c>
      <c r="N34" s="33" t="s">
        <v>26</v>
      </c>
      <c r="O34" s="35" t="s">
        <v>111</v>
      </c>
      <c r="P34" s="42">
        <v>4300.8</v>
      </c>
    </row>
    <row r="35" spans="1:16" s="8" customFormat="1" ht="21.95" customHeight="1">
      <c r="A35" s="23" t="s">
        <v>22</v>
      </c>
      <c r="B35" s="24" t="s">
        <v>22</v>
      </c>
      <c r="C35" s="24" t="s">
        <v>112</v>
      </c>
      <c r="D35" s="25" t="s">
        <v>113</v>
      </c>
      <c r="E35" s="26">
        <v>0</v>
      </c>
      <c r="F35" s="26">
        <v>0</v>
      </c>
      <c r="G35" s="26">
        <v>92.4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7" t="s">
        <v>19</v>
      </c>
      <c r="N35" s="26" t="s">
        <v>26</v>
      </c>
      <c r="O35" s="28" t="s">
        <v>114</v>
      </c>
      <c r="P35" s="41">
        <v>92.4</v>
      </c>
    </row>
    <row r="36" spans="1:16" s="8" customFormat="1" ht="21.95" customHeight="1">
      <c r="A36" s="29" t="s">
        <v>22</v>
      </c>
      <c r="B36" s="30" t="s">
        <v>22</v>
      </c>
      <c r="C36" s="31" t="s">
        <v>115</v>
      </c>
      <c r="D36" s="32" t="s">
        <v>116</v>
      </c>
      <c r="E36" s="33">
        <v>0</v>
      </c>
      <c r="F36" s="33">
        <v>0</v>
      </c>
      <c r="G36" s="33">
        <v>0</v>
      </c>
      <c r="H36" s="33">
        <v>2494.8000000000002</v>
      </c>
      <c r="I36" s="33">
        <v>0</v>
      </c>
      <c r="J36" s="33">
        <v>0</v>
      </c>
      <c r="K36" s="33">
        <v>0</v>
      </c>
      <c r="L36" s="33">
        <v>0</v>
      </c>
      <c r="M36" s="34" t="s">
        <v>19</v>
      </c>
      <c r="N36" s="33" t="s">
        <v>26</v>
      </c>
      <c r="O36" s="35" t="s">
        <v>117</v>
      </c>
      <c r="P36" s="42">
        <v>2494.8000000000002</v>
      </c>
    </row>
    <row r="37" spans="1:16" s="8" customFormat="1" ht="21.95" customHeight="1">
      <c r="A37" s="23" t="s">
        <v>22</v>
      </c>
      <c r="B37" s="24" t="s">
        <v>22</v>
      </c>
      <c r="C37" s="24" t="s">
        <v>118</v>
      </c>
      <c r="D37" s="25" t="s">
        <v>119</v>
      </c>
      <c r="E37" s="26">
        <v>0</v>
      </c>
      <c r="F37" s="26">
        <v>0</v>
      </c>
      <c r="G37" s="26">
        <v>0</v>
      </c>
      <c r="H37" s="26">
        <v>4174.8</v>
      </c>
      <c r="I37" s="26">
        <v>0</v>
      </c>
      <c r="J37" s="26">
        <v>0</v>
      </c>
      <c r="K37" s="26">
        <v>0</v>
      </c>
      <c r="L37" s="26">
        <v>0</v>
      </c>
      <c r="M37" s="27" t="s">
        <v>19</v>
      </c>
      <c r="N37" s="26" t="s">
        <v>26</v>
      </c>
      <c r="O37" s="28" t="s">
        <v>120</v>
      </c>
      <c r="P37" s="41">
        <v>4174.8</v>
      </c>
    </row>
    <row r="38" spans="1:16" s="8" customFormat="1" ht="21.95" customHeight="1">
      <c r="A38" s="29" t="s">
        <v>22</v>
      </c>
      <c r="B38" s="30" t="s">
        <v>22</v>
      </c>
      <c r="C38" s="31" t="s">
        <v>121</v>
      </c>
      <c r="D38" s="32" t="s">
        <v>122</v>
      </c>
      <c r="E38" s="33">
        <v>0</v>
      </c>
      <c r="F38" s="33">
        <v>0</v>
      </c>
      <c r="G38" s="33">
        <v>142.80000000000001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4" t="s">
        <v>19</v>
      </c>
      <c r="N38" s="33" t="s">
        <v>75</v>
      </c>
      <c r="O38" s="35" t="s">
        <v>123</v>
      </c>
      <c r="P38" s="42">
        <v>142.80000000000001</v>
      </c>
    </row>
    <row r="39" spans="1:16" s="8" customFormat="1" ht="21.95" customHeight="1">
      <c r="A39" s="23" t="s">
        <v>22</v>
      </c>
      <c r="B39" s="24" t="s">
        <v>124</v>
      </c>
      <c r="C39" s="24" t="s">
        <v>125</v>
      </c>
      <c r="D39" s="25" t="s">
        <v>126</v>
      </c>
      <c r="E39" s="26">
        <v>0</v>
      </c>
      <c r="F39" s="26">
        <v>0</v>
      </c>
      <c r="G39" s="26">
        <v>411.6</v>
      </c>
      <c r="H39" s="26">
        <v>1873.2</v>
      </c>
      <c r="I39" s="26">
        <v>0</v>
      </c>
      <c r="J39" s="26">
        <v>1646.4</v>
      </c>
      <c r="K39" s="26">
        <v>0</v>
      </c>
      <c r="L39" s="26">
        <v>235.2</v>
      </c>
      <c r="M39" s="27" t="s">
        <v>19</v>
      </c>
      <c r="N39" s="26" t="s">
        <v>26</v>
      </c>
      <c r="O39" s="28" t="s">
        <v>127</v>
      </c>
      <c r="P39" s="41">
        <v>4166.4000000000005</v>
      </c>
    </row>
    <row r="40" spans="1:16" s="8" customFormat="1" ht="21.95" customHeight="1">
      <c r="A40" s="29" t="s">
        <v>22</v>
      </c>
      <c r="B40" s="30" t="s">
        <v>124</v>
      </c>
      <c r="C40" s="31" t="s">
        <v>128</v>
      </c>
      <c r="D40" s="32" t="s">
        <v>129</v>
      </c>
      <c r="E40" s="33">
        <v>0</v>
      </c>
      <c r="F40" s="33">
        <v>0</v>
      </c>
      <c r="G40" s="33">
        <v>0</v>
      </c>
      <c r="H40" s="33">
        <v>865.2</v>
      </c>
      <c r="I40" s="33">
        <v>0</v>
      </c>
      <c r="J40" s="33">
        <v>504</v>
      </c>
      <c r="K40" s="33">
        <v>0</v>
      </c>
      <c r="L40" s="33">
        <v>0</v>
      </c>
      <c r="M40" s="34" t="s">
        <v>19</v>
      </c>
      <c r="N40" s="33" t="s">
        <v>21</v>
      </c>
      <c r="O40" s="35" t="s">
        <v>130</v>
      </c>
      <c r="P40" s="42">
        <v>1369.2</v>
      </c>
    </row>
    <row r="41" spans="1:16" s="8" customFormat="1" ht="21.95" customHeight="1">
      <c r="A41" s="23" t="s">
        <v>22</v>
      </c>
      <c r="B41" s="24" t="s">
        <v>124</v>
      </c>
      <c r="C41" s="24" t="s">
        <v>131</v>
      </c>
      <c r="D41" s="25" t="s">
        <v>132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7" t="s">
        <v>19</v>
      </c>
      <c r="N41" s="26" t="s">
        <v>21</v>
      </c>
      <c r="O41" s="28" t="s">
        <v>133</v>
      </c>
      <c r="P41" s="41">
        <v>0</v>
      </c>
    </row>
    <row r="42" spans="1:16" s="8" customFormat="1" ht="21.95" customHeight="1">
      <c r="A42" s="29" t="s">
        <v>22</v>
      </c>
      <c r="B42" s="30" t="s">
        <v>134</v>
      </c>
      <c r="C42" s="31" t="s">
        <v>135</v>
      </c>
      <c r="D42" s="32" t="s">
        <v>136</v>
      </c>
      <c r="E42" s="33">
        <v>0</v>
      </c>
      <c r="F42" s="33">
        <v>0</v>
      </c>
      <c r="G42" s="33">
        <v>0</v>
      </c>
      <c r="H42" s="33">
        <v>537.6</v>
      </c>
      <c r="I42" s="33">
        <v>0</v>
      </c>
      <c r="J42" s="33">
        <v>1058.4000000000001</v>
      </c>
      <c r="K42" s="33">
        <v>0</v>
      </c>
      <c r="L42" s="33">
        <v>0</v>
      </c>
      <c r="M42" s="34" t="s">
        <v>19</v>
      </c>
      <c r="N42" s="33" t="s">
        <v>137</v>
      </c>
      <c r="O42" s="35" t="s">
        <v>138</v>
      </c>
      <c r="P42" s="42">
        <v>1596</v>
      </c>
    </row>
    <row r="43" spans="1:16" s="8" customFormat="1" ht="21.95" customHeight="1">
      <c r="A43" s="23" t="s">
        <v>22</v>
      </c>
      <c r="B43" s="24" t="s">
        <v>139</v>
      </c>
      <c r="C43" s="24" t="s">
        <v>140</v>
      </c>
      <c r="D43" s="25" t="s">
        <v>141</v>
      </c>
      <c r="E43" s="26">
        <v>0</v>
      </c>
      <c r="F43" s="26">
        <v>0</v>
      </c>
      <c r="G43" s="26">
        <v>0</v>
      </c>
      <c r="H43" s="26">
        <v>2503.1999999999998</v>
      </c>
      <c r="I43" s="26">
        <v>0</v>
      </c>
      <c r="J43" s="26">
        <v>747.6</v>
      </c>
      <c r="K43" s="26">
        <v>0</v>
      </c>
      <c r="L43" s="26">
        <v>0</v>
      </c>
      <c r="M43" s="27" t="s">
        <v>19</v>
      </c>
      <c r="N43" s="26" t="s">
        <v>39</v>
      </c>
      <c r="O43" s="28" t="s">
        <v>142</v>
      </c>
      <c r="P43" s="41">
        <v>3250.7999999999997</v>
      </c>
    </row>
  </sheetData>
  <autoFilter ref="A8:P43"/>
  <customSheetViews>
    <customSheetView guid="{8BAE5787-F32F-4F9A-A6F2-4137DED87442}" filter="1" showAutoFilter="1">
      <pageMargins left="0.511811024" right="0.511811024" top="0.78740157499999996" bottom="0.78740157499999996" header="0.31496062000000002" footer="0.31496062000000002"/>
      <autoFilter ref="C7:P372">
        <filterColumn colId="7">
          <filters>
            <filter val="0.00"/>
            <filter val="1,008.00"/>
            <filter val="1,024.80"/>
            <filter val="1,033.20"/>
            <filter val="1,058.40"/>
            <filter val="1,108.80"/>
            <filter val="1,117.20"/>
            <filter val="1,159.20"/>
            <filter val="1,167.60"/>
            <filter val="1,176.00"/>
            <filter val="1,209.60"/>
            <filter val="1,218.00"/>
            <filter val="1,251.60"/>
            <filter val="1,268.40"/>
            <filter val="1,310.40"/>
            <filter val="1,318.80"/>
            <filter val="1,327.20"/>
            <filter val="1,335.60"/>
            <filter val="1,419.60"/>
            <filter val="1,428.00"/>
            <filter val="1,436.40"/>
            <filter val="1,453.20"/>
            <filter val="1,470.00"/>
            <filter val="1,486.80"/>
            <filter val="1,512.00"/>
            <filter val="1,520.40"/>
            <filter val="1,528.80"/>
            <filter val="1,537.20"/>
            <filter val="1,554.00"/>
            <filter val="1,562.40"/>
            <filter val="1,638.00"/>
            <filter val="1,646.40"/>
            <filter val="1,654.80"/>
            <filter val="1,663.20"/>
            <filter val="1,696.80"/>
            <filter val="1,705.20"/>
            <filter val="1,722.00"/>
            <filter val="1,747.20"/>
            <filter val="1,772.40"/>
            <filter val="1,789.20"/>
            <filter val="1,856.40"/>
            <filter val="1,864.80"/>
            <filter val="1,898.40"/>
            <filter val="1,915.20"/>
            <filter val="1,923.60"/>
            <filter val="1,932.00"/>
            <filter val="1,940.40"/>
            <filter val="1,948.80"/>
            <filter val="1,957.20"/>
            <filter val="1,999.20"/>
            <filter val="117.60"/>
            <filter val="12,222.00"/>
            <filter val="176.40"/>
            <filter val="184.80"/>
            <filter val="193.20"/>
            <filter val="2,007.60"/>
            <filter val="2,016.00"/>
            <filter val="2,024.40"/>
            <filter val="2,083.20"/>
            <filter val="2,091.60"/>
            <filter val="2,100.00"/>
            <filter val="2,116.80"/>
            <filter val="2,133.60"/>
            <filter val="2,142.00"/>
            <filter val="2,150.40"/>
            <filter val="2,184.00"/>
            <filter val="2,200.80"/>
            <filter val="2,234.40"/>
            <filter val="2,242.80"/>
            <filter val="2,284.80"/>
            <filter val="2,301.60"/>
            <filter val="2,318.40"/>
            <filter val="2,377.20"/>
            <filter val="2,410.80"/>
            <filter val="2,419.20"/>
            <filter val="2,436.00"/>
            <filter val="2,444.40"/>
            <filter val="2,486.40"/>
            <filter val="2,595.60"/>
            <filter val="2,629.20"/>
            <filter val="2,654.40"/>
            <filter val="2,688.00"/>
            <filter val="2,721.60"/>
            <filter val="2,730.00"/>
            <filter val="2,738.40"/>
            <filter val="2,788.80"/>
            <filter val="2,797.20"/>
            <filter val="2,814.00"/>
            <filter val="2,830.80"/>
            <filter val="2,839.20"/>
            <filter val="2,923.20"/>
            <filter val="2,956.80"/>
            <filter val="2,965.20"/>
            <filter val="210.00"/>
            <filter val="218.40"/>
            <filter val="243.60"/>
            <filter val="277.20"/>
            <filter val="285.60"/>
            <filter val="294.00"/>
            <filter val="3,032.40"/>
            <filter val="3,057.60"/>
            <filter val="3,116.40"/>
            <filter val="3,175.20"/>
            <filter val="3,192.00"/>
            <filter val="3,225.60"/>
            <filter val="3,309.60"/>
            <filter val="3,334.80"/>
            <filter val="3,343.20"/>
            <filter val="3,410.40"/>
            <filter val="3,544.80"/>
            <filter val="3,603.60"/>
            <filter val="3,612.00"/>
            <filter val="3,645.60"/>
            <filter val="3,654.00"/>
            <filter val="3,679.20"/>
            <filter val="3,838.80"/>
            <filter val="3,906.00"/>
            <filter val="3,990.00"/>
            <filter val="310.80"/>
            <filter val="327.60"/>
            <filter val="336.00"/>
            <filter val="352.80"/>
            <filter val="361.20"/>
            <filter val="378.00"/>
            <filter val="386.40"/>
            <filter val="394.80"/>
            <filter val="4,040.40"/>
            <filter val="4,048.80"/>
            <filter val="4,359.60"/>
            <filter val="4,393.20"/>
            <filter val="4,922.40"/>
            <filter val="411.60"/>
            <filter val="420.00"/>
            <filter val="445.20"/>
            <filter val="453.60"/>
            <filter val="495.60"/>
            <filter val="5,216.40"/>
            <filter val="5,350.80"/>
            <filter val="504.00"/>
            <filter val="520.80"/>
            <filter val="529.20"/>
            <filter val="546.00"/>
            <filter val="579.60"/>
            <filter val="596.40"/>
            <filter val="6,014.40"/>
            <filter val="6,106.80"/>
            <filter val="6,778.80"/>
            <filter val="6,930.00"/>
            <filter val="613.20"/>
            <filter val="621.60"/>
            <filter val="638.40"/>
            <filter val="663.60"/>
            <filter val="688.80"/>
            <filter val="7,140.00"/>
            <filter val="7,156.80"/>
            <filter val="7,249.20"/>
            <filter val="7,442.40"/>
            <filter val="722.40"/>
            <filter val="747.60"/>
            <filter val="75.60"/>
            <filter val="8,215.20"/>
            <filter val="8,593.20"/>
            <filter val="806.40"/>
            <filter val="814.80"/>
            <filter val="823.20"/>
            <filter val="840.00"/>
            <filter val="873.60"/>
            <filter val="882.00"/>
            <filter val="898.80"/>
            <filter val="924.00"/>
            <filter val="940.80"/>
            <filter val="949.20"/>
            <filter val="991.20"/>
            <filter val="999.60"/>
          </filters>
        </filterColumn>
      </autoFilter>
    </customSheetView>
  </customSheetViews>
  <mergeCells count="3">
    <mergeCell ref="D1:P1"/>
    <mergeCell ref="M7:O7"/>
    <mergeCell ref="A4:P4"/>
  </mergeCells>
  <conditionalFormatting sqref="D9:D43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Evandro Carlos Ribeiro de França</cp:lastModifiedBy>
  <dcterms:modified xsi:type="dcterms:W3CDTF">2019-09-13T17:33:12Z</dcterms:modified>
</cp:coreProperties>
</file>